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29040" windowHeight="15720" tabRatio="600" firstSheet="0" activeTab="0" autoFilterDateGrouping="1"/>
  </bookViews>
  <sheets>
    <sheet xmlns:r="http://schemas.openxmlformats.org/officeDocument/2006/relationships" name="Tabelle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ptos Narrow"/>
      <family val="2"/>
      <color theme="1"/>
      <sz val="11"/>
      <scheme val="minor"/>
    </font>
    <font>
      <name val="Arial"/>
      <family val="2"/>
      <b val="1"/>
      <color theme="1"/>
      <sz val="10"/>
    </font>
    <font>
      <name val="Arial"/>
      <family val="2"/>
      <color theme="1"/>
      <sz val="11"/>
    </font>
    <font>
      <name val="Aptos Narrow"/>
      <family val="2"/>
      <color theme="1"/>
      <sz val="10"/>
      <scheme val="minor"/>
    </font>
    <font>
      <name val="Arial"/>
      <family val="2"/>
      <b val="1"/>
      <color theme="1"/>
      <sz val="12"/>
    </font>
    <font>
      <name val="Century Gothic"/>
      <b val="1"/>
      <color rgb="00FFFFFF"/>
      <sz val="15"/>
    </font>
    <font>
      <name val="Century Gothic"/>
      <b val="1"/>
      <color rgb="00FFFFFF"/>
      <sz val="11"/>
    </font>
    <font>
      <name val="Century Gothic"/>
      <color rgb="00163A52"/>
      <sz val="11"/>
    </font>
  </fonts>
  <fills count="1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rgb="000B5F96"/>
      </patternFill>
    </fill>
    <fill>
      <patternFill patternType="solid">
        <fgColor rgb="00163A52"/>
      </patternFill>
    </fill>
    <fill>
      <patternFill patternType="solid">
        <fgColor rgb="00FFFFFF"/>
      </patternFill>
    </fill>
    <fill>
      <patternFill patternType="solid">
        <fgColor rgb="00EAF3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bottom style="thin">
        <color rgb="00FFFFFF"/>
      </bottom>
    </border>
    <border>
      <bottom style="thin">
        <color rgb="00D5E7F2"/>
      </bottom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4" fontId="1" fillId="3" borderId="1" applyAlignment="1" pivotButton="0" quotePrefix="0" xfId="0">
      <alignment horizontal="right"/>
    </xf>
    <xf numFmtId="0" fontId="1" fillId="4" borderId="1" applyAlignment="1" pivotButton="0" quotePrefix="0" xfId="0">
      <alignment horizontal="center"/>
    </xf>
    <xf numFmtId="49" fontId="1" fillId="4" borderId="1" applyAlignment="1" pivotButton="0" quotePrefix="0" xfId="0">
      <alignment horizontal="center"/>
    </xf>
    <xf numFmtId="49" fontId="1" fillId="2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4" fontId="1" fillId="5" borderId="1" applyAlignment="1" pivotButton="0" quotePrefix="0" xfId="0">
      <alignment horizontal="right"/>
    </xf>
    <xf numFmtId="0" fontId="1" fillId="6" borderId="1" applyAlignment="1" pivotButton="0" quotePrefix="0" xfId="0">
      <alignment horizontal="center"/>
    </xf>
    <xf numFmtId="4" fontId="1" fillId="6" borderId="1" applyAlignment="1" pivotButton="0" quotePrefix="0" xfId="0">
      <alignment horizontal="right"/>
    </xf>
    <xf numFmtId="4" fontId="1" fillId="2" borderId="1" applyAlignment="1" pivotButton="0" quotePrefix="0" xfId="0">
      <alignment horizontal="right"/>
    </xf>
    <xf numFmtId="3" fontId="1" fillId="2" borderId="1" applyAlignment="1" pivotButton="0" quotePrefix="0" xfId="0">
      <alignment horizontal="center"/>
    </xf>
    <xf numFmtId="3" fontId="1" fillId="4" borderId="1" applyAlignment="1" pivotButton="0" quotePrefix="0" xfId="0">
      <alignment horizontal="center"/>
    </xf>
    <xf numFmtId="0" fontId="1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right"/>
    </xf>
    <xf numFmtId="0" fontId="4" fillId="2" borderId="2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0" fillId="2" borderId="4" pivotButton="0" quotePrefix="0" xfId="0"/>
    <xf numFmtId="0" fontId="0" fillId="2" borderId="3" pivotButton="0" quotePrefix="0" xfId="0"/>
    <xf numFmtId="0" fontId="1" fillId="8" borderId="1" applyAlignment="1" pivotButton="0" quotePrefix="0" xfId="0">
      <alignment horizontal="center"/>
    </xf>
    <xf numFmtId="4" fontId="1" fillId="8" borderId="1" applyAlignment="1" pivotButton="0" quotePrefix="0" xfId="0">
      <alignment horizontal="right"/>
    </xf>
    <xf numFmtId="0" fontId="1" fillId="9" borderId="1" applyAlignment="1" pivotButton="0" quotePrefix="0" xfId="0">
      <alignment horizontal="center"/>
    </xf>
    <xf numFmtId="4" fontId="1" fillId="9" borderId="1" applyAlignment="1" pivotButton="0" quotePrefix="0" xfId="0">
      <alignment horizontal="right"/>
    </xf>
    <xf numFmtId="4" fontId="1" fillId="7" borderId="2" applyAlignment="1" pivotButton="0" quotePrefix="0" xfId="0">
      <alignment horizontal="center"/>
    </xf>
    <xf numFmtId="4" fontId="2" fillId="0" borderId="3" pivotButton="0" quotePrefix="0" xfId="0"/>
    <xf numFmtId="0" fontId="1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3" fillId="7" borderId="3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0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/>
    </xf>
    <xf numFmtId="0" fontId="0" fillId="8" borderId="1" applyAlignment="1" pivotButton="0" quotePrefix="0" xfId="0">
      <alignment horizontal="center"/>
    </xf>
    <xf numFmtId="0" fontId="1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5" fillId="10" borderId="7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6" fillId="11" borderId="7" applyAlignment="1" pivotButton="0" quotePrefix="0" xfId="0">
      <alignment horizontal="left" vertical="center"/>
    </xf>
    <xf numFmtId="0" fontId="0" fillId="0" borderId="3" pivotButton="0" quotePrefix="0" xfId="0"/>
    <xf numFmtId="0" fontId="7" fillId="12" borderId="8" applyAlignment="1" pivotButton="0" quotePrefix="0" xfId="0">
      <alignment horizontal="left" vertical="center"/>
    </xf>
    <xf numFmtId="3" fontId="7" fillId="12" borderId="8" applyAlignment="1" pivotButton="0" quotePrefix="0" xfId="0">
      <alignment horizontal="right" vertical="center"/>
    </xf>
    <xf numFmtId="4" fontId="7" fillId="12" borderId="8" applyAlignment="1" pivotButton="0" quotePrefix="0" xfId="0">
      <alignment horizontal="right" vertical="center"/>
    </xf>
    <xf numFmtId="4" fontId="7" fillId="12" borderId="8" applyAlignment="1" pivotButton="0" quotePrefix="0" xfId="0">
      <alignment vertical="center"/>
    </xf>
    <xf numFmtId="0" fontId="7" fillId="13" borderId="8" applyAlignment="1" pivotButton="0" quotePrefix="0" xfId="0">
      <alignment horizontal="left" vertical="center"/>
    </xf>
    <xf numFmtId="3" fontId="7" fillId="13" borderId="8" applyAlignment="1" pivotButton="0" quotePrefix="0" xfId="0">
      <alignment horizontal="right" vertical="center"/>
    </xf>
    <xf numFmtId="4" fontId="7" fillId="13" borderId="8" applyAlignment="1" pivotButton="0" quotePrefix="0" xfId="0">
      <alignment horizontal="right" vertical="center"/>
    </xf>
    <xf numFmtId="4" fontId="7" fillId="13" borderId="8" applyAlignment="1" pivotButton="0" quotePrefix="0" xfId="0">
      <alignment vertical="center"/>
    </xf>
    <xf numFmtId="3" fontId="7" fillId="13" borderId="8" applyAlignment="1" pivotButton="0" quotePrefix="0" xfId="0">
      <alignment vertical="center"/>
    </xf>
    <xf numFmtId="3" fontId="7" fillId="12" borderId="8" applyAlignment="1" pivotButton="0" quotePrefix="0" xfId="0">
      <alignment vertical="center"/>
    </xf>
    <xf numFmtId="49" fontId="7" fillId="12" borderId="8" applyAlignment="1" pivotButton="0" quotePrefix="0" xfId="0">
      <alignment horizontal="left" vertical="center"/>
    </xf>
    <xf numFmtId="49" fontId="7" fillId="13" borderId="8" applyAlignment="1" pivotButton="0" quotePrefix="0" xfId="0">
      <alignment horizontal="left" vertical="center"/>
    </xf>
    <xf numFmtId="0" fontId="7" fillId="13" borderId="8" applyAlignment="1" pivotButton="0" quotePrefix="0" xfId="0">
      <alignment horizontal="right" vertical="center"/>
    </xf>
    <xf numFmtId="0" fontId="7" fillId="12" borderId="8" applyAlignment="1" pivotButton="0" quotePrefix="0" xfId="0">
      <alignment horizontal="right" vertical="center"/>
    </xf>
  </cellXfs>
  <cellStyles count="1">
    <cellStyle name="Standard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48"/>
  <sheetViews>
    <sheetView showGridLines="0" tabSelected="1" workbookViewId="0">
      <pane ySplit="3" topLeftCell="A4" activePane="bottomLeft" state="frozen"/>
      <selection pane="bottomLeft" activeCell="T24" sqref="T24"/>
    </sheetView>
  </sheetViews>
  <sheetFormatPr baseColWidth="10" defaultRowHeight="15"/>
  <cols>
    <col width="32" customWidth="1" style="1" min="1" max="2"/>
    <col width="12" customWidth="1" min="2" max="2"/>
    <col width="14" customWidth="1" style="1" min="3" max="4"/>
    <col width="12" customWidth="1" min="4" max="4"/>
    <col width="17" customWidth="1" min="5" max="12"/>
    <col width="12" customWidth="1" min="6" max="6"/>
    <col width="14" customWidth="1" min="7" max="7"/>
    <col width="12" customWidth="1" min="8" max="8"/>
    <col width="15" customWidth="1" min="9" max="9"/>
    <col width="12" customWidth="1" min="10" max="10"/>
    <col width="14" customWidth="1" min="11" max="11"/>
    <col width="12" customWidth="1" min="12" max="12"/>
  </cols>
  <sheetData>
    <row r="1" ht="34" customHeight="1">
      <c r="A1" s="41" t="inlineStr">
        <is>
          <t>Mietpreise ab 01.12.25 - inkl. MwSt.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</row>
    <row r="2">
      <c r="A2" s="42" t="n"/>
      <c r="B2" s="3" t="n"/>
      <c r="C2" s="3" t="n"/>
      <c r="D2" s="3" t="n"/>
    </row>
    <row r="3" ht="25" customHeight="1">
      <c r="A3" s="42" t="n"/>
      <c r="B3" s="3" t="n"/>
      <c r="C3" s="43" t="inlineStr">
        <is>
          <t>Prius II</t>
        </is>
      </c>
      <c r="D3" s="44" t="n"/>
      <c r="E3" s="43" t="inlineStr">
        <is>
          <t>Auris (klein)</t>
        </is>
      </c>
      <c r="F3" s="44" t="n"/>
      <c r="G3" s="43" t="inlineStr">
        <is>
          <t>Prius III</t>
        </is>
      </c>
      <c r="H3" s="44" t="n"/>
      <c r="I3" s="43" t="inlineStr">
        <is>
          <t>Auris Kombi</t>
        </is>
      </c>
      <c r="J3" s="44" t="n"/>
      <c r="K3" s="43" t="inlineStr">
        <is>
          <t>Prius +</t>
        </is>
      </c>
      <c r="L3" s="44" t="n"/>
    </row>
    <row r="4" ht="25" customHeight="1">
      <c r="A4" s="43" t="inlineStr">
        <is>
          <t>Tag</t>
        </is>
      </c>
      <c r="B4" s="43" t="inlineStr">
        <is>
          <t>Km</t>
        </is>
      </c>
      <c r="C4" s="43" t="inlineStr">
        <is>
          <t>CHF/Tg</t>
        </is>
      </c>
      <c r="D4" s="43" t="inlineStr">
        <is>
          <t>CHF</t>
        </is>
      </c>
      <c r="E4" s="43" t="inlineStr">
        <is>
          <t>CHF/Tg</t>
        </is>
      </c>
      <c r="F4" s="43" t="inlineStr">
        <is>
          <t>CHF</t>
        </is>
      </c>
      <c r="G4" s="43" t="inlineStr">
        <is>
          <t>CHF/Tg</t>
        </is>
      </c>
      <c r="H4" s="43" t="inlineStr">
        <is>
          <t>CHF</t>
        </is>
      </c>
      <c r="I4" s="43" t="inlineStr">
        <is>
          <t>CHF/Tg</t>
        </is>
      </c>
      <c r="J4" s="43" t="inlineStr">
        <is>
          <t>CHF</t>
        </is>
      </c>
      <c r="K4" s="43" t="inlineStr">
        <is>
          <t>CHF/Tg</t>
        </is>
      </c>
      <c r="L4" s="43" t="inlineStr">
        <is>
          <t>CHF</t>
        </is>
      </c>
    </row>
    <row r="5" ht="23" customHeight="1">
      <c r="A5" s="45" t="n">
        <v>1</v>
      </c>
      <c r="B5" s="46" t="n">
        <v>150</v>
      </c>
      <c r="C5" s="47" t="n">
        <v>100</v>
      </c>
      <c r="D5" s="48">
        <f>A5*C5</f>
        <v/>
      </c>
      <c r="E5" s="47" t="n">
        <v>100</v>
      </c>
      <c r="F5" s="48">
        <f>A5*E5</f>
        <v/>
      </c>
      <c r="G5" s="47" t="n">
        <v>100</v>
      </c>
      <c r="H5" s="48">
        <f>A5*G5</f>
        <v/>
      </c>
      <c r="I5" s="47" t="n">
        <v>100</v>
      </c>
      <c r="J5" s="47" t="n">
        <v>100</v>
      </c>
      <c r="K5" s="47" t="n">
        <v>100</v>
      </c>
      <c r="L5" s="47" t="n">
        <v>100</v>
      </c>
    </row>
    <row r="6" ht="23" customHeight="1">
      <c r="A6" s="49">
        <f>A5+1</f>
        <v/>
      </c>
      <c r="B6" s="50" t="n">
        <v>300</v>
      </c>
      <c r="C6" s="51" t="n">
        <v>60</v>
      </c>
      <c r="D6" s="52">
        <f>A6*C6</f>
        <v/>
      </c>
      <c r="E6" s="51" t="n">
        <v>65</v>
      </c>
      <c r="F6" s="52">
        <f>A6*E6</f>
        <v/>
      </c>
      <c r="G6" s="51" t="n">
        <v>70</v>
      </c>
      <c r="H6" s="52">
        <f>A6*G6</f>
        <v/>
      </c>
      <c r="I6" s="51" t="n">
        <v>75</v>
      </c>
      <c r="J6" s="52">
        <f>I6*A6</f>
        <v/>
      </c>
      <c r="K6" s="51" t="n">
        <v>80</v>
      </c>
      <c r="L6" s="52">
        <f>A6*K6</f>
        <v/>
      </c>
    </row>
    <row r="7" ht="23" customHeight="1">
      <c r="A7" s="45">
        <f>A6+1</f>
        <v/>
      </c>
      <c r="B7" s="46" t="n">
        <v>210</v>
      </c>
      <c r="C7" s="47" t="n">
        <v>33.92</v>
      </c>
      <c r="D7" s="48">
        <f>A7*C7</f>
        <v/>
      </c>
      <c r="E7" s="47" t="n">
        <v>36.98</v>
      </c>
      <c r="F7" s="48">
        <f>A7*E7</f>
        <v/>
      </c>
      <c r="G7" s="47" t="n">
        <v>40.58</v>
      </c>
      <c r="H7" s="48">
        <f>A7*G7</f>
        <v/>
      </c>
      <c r="I7" s="47" t="n">
        <v>42.56</v>
      </c>
      <c r="J7" s="48">
        <f>A7*I7</f>
        <v/>
      </c>
      <c r="K7" s="47" t="n">
        <v>44.54</v>
      </c>
      <c r="L7" s="48">
        <f>A7*K7</f>
        <v/>
      </c>
    </row>
    <row r="8" ht="23" customHeight="1">
      <c r="A8" s="49">
        <f>A7+1</f>
        <v/>
      </c>
      <c r="B8" s="53">
        <f>B7+70</f>
        <v/>
      </c>
      <c r="C8" s="51" t="n">
        <v>25.67</v>
      </c>
      <c r="D8" s="52">
        <f>A8*C8</f>
        <v/>
      </c>
      <c r="E8" s="51" t="n">
        <v>28.76</v>
      </c>
      <c r="F8" s="52">
        <f>A8*E8</f>
        <v/>
      </c>
      <c r="G8" s="51" t="n">
        <v>31.53</v>
      </c>
      <c r="H8" s="52">
        <f>A8*G8</f>
        <v/>
      </c>
      <c r="I8" s="51" t="n">
        <v>33.06</v>
      </c>
      <c r="J8" s="52">
        <f>A8*I8</f>
        <v/>
      </c>
      <c r="K8" s="51" t="n">
        <v>34.58</v>
      </c>
      <c r="L8" s="52">
        <f>A8*K8</f>
        <v/>
      </c>
    </row>
    <row r="9" ht="23" customHeight="1">
      <c r="A9" s="45">
        <f>A8+1</f>
        <v/>
      </c>
      <c r="B9" s="54">
        <f>B8+70</f>
        <v/>
      </c>
      <c r="C9" s="47" t="n">
        <v>25.18</v>
      </c>
      <c r="D9" s="48">
        <f>A9*C9</f>
        <v/>
      </c>
      <c r="E9" s="47" t="n">
        <v>28.2</v>
      </c>
      <c r="F9" s="48">
        <f>A9*E9</f>
        <v/>
      </c>
      <c r="G9" s="47" t="n">
        <v>30.92</v>
      </c>
      <c r="H9" s="48">
        <f>A9*G9</f>
        <v/>
      </c>
      <c r="I9" s="47" t="n">
        <v>32.42</v>
      </c>
      <c r="J9" s="48">
        <f>A9*I9</f>
        <v/>
      </c>
      <c r="K9" s="47" t="n">
        <v>33.91</v>
      </c>
      <c r="L9" s="48">
        <f>A9*K9</f>
        <v/>
      </c>
    </row>
    <row r="10" ht="23" customHeight="1">
      <c r="A10" s="49">
        <f>A9+1</f>
        <v/>
      </c>
      <c r="B10" s="53">
        <f>B9+70</f>
        <v/>
      </c>
      <c r="C10" s="51" t="n">
        <v>24.69</v>
      </c>
      <c r="D10" s="52">
        <f>A10*C10</f>
        <v/>
      </c>
      <c r="E10" s="51" t="n">
        <v>27.66</v>
      </c>
      <c r="F10" s="52">
        <f>A10*E10</f>
        <v/>
      </c>
      <c r="G10" s="51" t="n">
        <v>30.32</v>
      </c>
      <c r="H10" s="52">
        <f>A10*G10</f>
        <v/>
      </c>
      <c r="I10" s="51" t="n">
        <v>31.79</v>
      </c>
      <c r="J10" s="52">
        <f>A10*I10</f>
        <v/>
      </c>
      <c r="K10" s="51" t="n">
        <v>33.25</v>
      </c>
      <c r="L10" s="52">
        <f>A10*K10</f>
        <v/>
      </c>
    </row>
    <row r="11" ht="23" customHeight="1">
      <c r="A11" s="45">
        <f>A10+1</f>
        <v/>
      </c>
      <c r="B11" s="54">
        <f>B10+70</f>
        <v/>
      </c>
      <c r="C11" s="47" t="n">
        <v>24.22</v>
      </c>
      <c r="D11" s="48">
        <f>A11*C11</f>
        <v/>
      </c>
      <c r="E11" s="47" t="n">
        <v>27.12</v>
      </c>
      <c r="F11" s="48">
        <f>A11*E11</f>
        <v/>
      </c>
      <c r="G11" s="47" t="n">
        <v>29.74</v>
      </c>
      <c r="H11" s="48">
        <f>A11*G11</f>
        <v/>
      </c>
      <c r="I11" s="47" t="n">
        <v>31.17</v>
      </c>
      <c r="J11" s="48">
        <f>A11*I11</f>
        <v/>
      </c>
      <c r="K11" s="47" t="n">
        <v>32.61</v>
      </c>
      <c r="L11" s="48">
        <f>A11*K11</f>
        <v/>
      </c>
    </row>
    <row r="12" ht="23" customHeight="1">
      <c r="A12" s="49">
        <f>A11+1</f>
        <v/>
      </c>
      <c r="B12" s="53">
        <f>B11+70</f>
        <v/>
      </c>
      <c r="C12" s="51" t="n">
        <v>23.76</v>
      </c>
      <c r="D12" s="52">
        <f>A12*C12</f>
        <v/>
      </c>
      <c r="E12" s="51" t="n">
        <v>26.6</v>
      </c>
      <c r="F12" s="52">
        <f>A12*E12</f>
        <v/>
      </c>
      <c r="G12" s="51" t="n">
        <v>29.16</v>
      </c>
      <c r="H12" s="52">
        <f>A12*G12</f>
        <v/>
      </c>
      <c r="I12" s="51" t="n">
        <v>30.57</v>
      </c>
      <c r="J12" s="52">
        <f>A12*I12</f>
        <v/>
      </c>
      <c r="K12" s="51" t="n">
        <v>30.98</v>
      </c>
      <c r="L12" s="52">
        <f>A12*K12</f>
        <v/>
      </c>
    </row>
    <row r="13" ht="23" customHeight="1">
      <c r="A13" s="45">
        <f>A12+1</f>
        <v/>
      </c>
      <c r="B13" s="54">
        <f>B12+70</f>
        <v/>
      </c>
      <c r="C13" s="47" t="n">
        <v>23.3</v>
      </c>
      <c r="D13" s="48">
        <f>A13*C13</f>
        <v/>
      </c>
      <c r="E13" s="47" t="n">
        <v>26.09</v>
      </c>
      <c r="F13" s="48">
        <f>A13*E13</f>
        <v/>
      </c>
      <c r="G13" s="47" t="n">
        <v>28.6</v>
      </c>
      <c r="H13" s="48">
        <f>A13*G13</f>
        <v/>
      </c>
      <c r="I13" s="47" t="n">
        <v>29.98</v>
      </c>
      <c r="J13" s="48">
        <f>A13*I13</f>
        <v/>
      </c>
      <c r="K13" s="47" t="n">
        <v>30.36</v>
      </c>
      <c r="L13" s="48">
        <f>A13*K13</f>
        <v/>
      </c>
    </row>
    <row r="14" ht="23" customHeight="1">
      <c r="A14" s="49">
        <f>A13+1</f>
        <v/>
      </c>
      <c r="B14" s="53">
        <f>B13+70</f>
        <v/>
      </c>
      <c r="C14" s="51" t="n">
        <v>22.86</v>
      </c>
      <c r="D14" s="52">
        <f>A14*C14</f>
        <v/>
      </c>
      <c r="E14" s="51" t="n">
        <v>25.59</v>
      </c>
      <c r="F14" s="52">
        <f>A14*E14</f>
        <v/>
      </c>
      <c r="G14" s="51" t="n">
        <v>28.05</v>
      </c>
      <c r="H14" s="52">
        <f>A14*G14</f>
        <v/>
      </c>
      <c r="I14" s="51" t="n">
        <v>29.4</v>
      </c>
      <c r="J14" s="52">
        <f>A14*I14</f>
        <v/>
      </c>
      <c r="K14" s="51" t="n">
        <v>30.75</v>
      </c>
      <c r="L14" s="52">
        <f>A14*K14</f>
        <v/>
      </c>
    </row>
    <row r="15" ht="23" customHeight="1">
      <c r="A15" s="45">
        <f>A14+1</f>
        <v/>
      </c>
      <c r="B15" s="54">
        <f>B14+70</f>
        <v/>
      </c>
      <c r="C15" s="47" t="n">
        <v>22.42</v>
      </c>
      <c r="D15" s="48">
        <f>A15*C15</f>
        <v/>
      </c>
      <c r="E15" s="47" t="n">
        <v>25.1</v>
      </c>
      <c r="F15" s="48">
        <f>A15*E15</f>
        <v/>
      </c>
      <c r="G15" s="47" t="n">
        <v>27.51</v>
      </c>
      <c r="H15" s="48">
        <f>A15*G15</f>
        <v/>
      </c>
      <c r="I15" s="47" t="n">
        <v>28.83</v>
      </c>
      <c r="J15" s="48">
        <f>A15*I15</f>
        <v/>
      </c>
      <c r="K15" s="47" t="n">
        <v>30.16</v>
      </c>
      <c r="L15" s="48">
        <f>A15*K15</f>
        <v/>
      </c>
    </row>
    <row r="16" ht="23" customHeight="1">
      <c r="A16" s="49">
        <f>A15+1</f>
        <v/>
      </c>
      <c r="B16" s="53">
        <f>B15+70</f>
        <v/>
      </c>
      <c r="C16" s="51" t="n">
        <v>21.99</v>
      </c>
      <c r="D16" s="52">
        <f>A16*C16</f>
        <v/>
      </c>
      <c r="E16" s="51" t="n">
        <v>24.61</v>
      </c>
      <c r="F16" s="52">
        <f>A16*E16</f>
        <v/>
      </c>
      <c r="G16" s="51" t="n">
        <v>26.98</v>
      </c>
      <c r="H16" s="52">
        <f>A16*G16</f>
        <v/>
      </c>
      <c r="I16" s="51" t="n">
        <v>28.27</v>
      </c>
      <c r="J16" s="52">
        <f>A16*I16</f>
        <v/>
      </c>
      <c r="K16" s="51" t="n">
        <v>29.57</v>
      </c>
      <c r="L16" s="52">
        <f>A16*K16</f>
        <v/>
      </c>
    </row>
    <row r="17" ht="23" customHeight="1">
      <c r="A17" s="45">
        <f>A16+1</f>
        <v/>
      </c>
      <c r="B17" s="54">
        <f>B16+70</f>
        <v/>
      </c>
      <c r="C17" s="47" t="n">
        <v>21.57</v>
      </c>
      <c r="D17" s="48">
        <f>A17*C17</f>
        <v/>
      </c>
      <c r="E17" s="47" t="n">
        <v>24.14</v>
      </c>
      <c r="F17" s="48">
        <f>A17*E17</f>
        <v/>
      </c>
      <c r="G17" s="47" t="n">
        <v>26.46</v>
      </c>
      <c r="H17" s="48">
        <f>A17*G17</f>
        <v/>
      </c>
      <c r="I17" s="47" t="n">
        <v>27.73</v>
      </c>
      <c r="J17" s="48">
        <f>A17*I17</f>
        <v/>
      </c>
      <c r="K17" s="47" t="n">
        <v>29</v>
      </c>
      <c r="L17" s="48">
        <f>A17*K17</f>
        <v/>
      </c>
    </row>
    <row r="18" ht="23" customHeight="1">
      <c r="A18" s="49">
        <f>A17+1</f>
        <v/>
      </c>
      <c r="B18" s="53">
        <f>B17+70</f>
        <v/>
      </c>
      <c r="C18" s="51" t="n">
        <v>21.36</v>
      </c>
      <c r="D18" s="52">
        <f>A18*C18</f>
        <v/>
      </c>
      <c r="E18" s="51" t="n">
        <v>23.91</v>
      </c>
      <c r="F18" s="52">
        <f>A18*E18</f>
        <v/>
      </c>
      <c r="G18" s="51" t="n">
        <v>26.2</v>
      </c>
      <c r="H18" s="52">
        <f>A18*G18</f>
        <v/>
      </c>
      <c r="I18" s="51" t="n">
        <v>27.46</v>
      </c>
      <c r="J18" s="52">
        <f>A18*I18</f>
        <v/>
      </c>
      <c r="K18" s="51" t="n">
        <v>28.72</v>
      </c>
      <c r="L18" s="52">
        <f>A18*K18</f>
        <v/>
      </c>
    </row>
    <row r="19" ht="23" customHeight="1">
      <c r="A19" s="45">
        <f>A18+1</f>
        <v/>
      </c>
      <c r="B19" s="54">
        <f>B18+70</f>
        <v/>
      </c>
      <c r="C19" s="47" t="n">
        <v>21.16</v>
      </c>
      <c r="D19" s="48">
        <f>A19*C19</f>
        <v/>
      </c>
      <c r="E19" s="47" t="n">
        <v>23.68</v>
      </c>
      <c r="F19" s="48">
        <f>A19*E19</f>
        <v/>
      </c>
      <c r="G19" s="47" t="n">
        <v>25.95</v>
      </c>
      <c r="H19" s="48">
        <f>A19*G19</f>
        <v/>
      </c>
      <c r="I19" s="47" t="n">
        <v>27.2</v>
      </c>
      <c r="J19" s="48">
        <f>A19*I19</f>
        <v/>
      </c>
      <c r="K19" s="47" t="n">
        <v>28.44</v>
      </c>
      <c r="L19" s="48">
        <f>A19*K19</f>
        <v/>
      </c>
    </row>
    <row r="20" ht="23" customHeight="1">
      <c r="A20" s="49">
        <f>A19+1</f>
        <v/>
      </c>
      <c r="B20" s="53">
        <f>B19+70</f>
        <v/>
      </c>
      <c r="C20" s="51" t="n">
        <v>20.96</v>
      </c>
      <c r="D20" s="52">
        <f>A20*C20</f>
        <v/>
      </c>
      <c r="E20" s="51" t="n">
        <v>23.45</v>
      </c>
      <c r="F20" s="52">
        <f>A20*E20</f>
        <v/>
      </c>
      <c r="G20" s="51" t="n">
        <v>25.7</v>
      </c>
      <c r="H20" s="52">
        <f>A20*G20</f>
        <v/>
      </c>
      <c r="I20" s="51" t="n">
        <v>26.93</v>
      </c>
      <c r="J20" s="52">
        <f>A20*I20</f>
        <v/>
      </c>
      <c r="K20" s="51" t="n">
        <v>28.17</v>
      </c>
      <c r="L20" s="52">
        <f>A20*K20</f>
        <v/>
      </c>
    </row>
    <row r="21" ht="23" customHeight="1">
      <c r="A21" s="45">
        <f>A20+1</f>
        <v/>
      </c>
      <c r="B21" s="54">
        <f>B20+70</f>
        <v/>
      </c>
      <c r="C21" s="47" t="n">
        <v>20.76</v>
      </c>
      <c r="D21" s="48">
        <f>A21*C21</f>
        <v/>
      </c>
      <c r="E21" s="47" t="n">
        <v>23.23</v>
      </c>
      <c r="F21" s="48">
        <f>A21*E21</f>
        <v/>
      </c>
      <c r="G21" s="47" t="n">
        <v>25.45</v>
      </c>
      <c r="H21" s="48">
        <f>A21*G21</f>
        <v/>
      </c>
      <c r="I21" s="47" t="n">
        <v>26.68</v>
      </c>
      <c r="J21" s="48">
        <f>A21*I21</f>
        <v/>
      </c>
      <c r="K21" s="47" t="n">
        <v>27.9</v>
      </c>
      <c r="L21" s="48">
        <f>A21*K21</f>
        <v/>
      </c>
    </row>
    <row r="22" ht="23" customHeight="1">
      <c r="A22" s="49">
        <f>A21+1</f>
        <v/>
      </c>
      <c r="B22" s="53">
        <f>B21+70</f>
        <v/>
      </c>
      <c r="C22" s="51" t="n">
        <v>20.56</v>
      </c>
      <c r="D22" s="52">
        <f>A22*C22</f>
        <v/>
      </c>
      <c r="E22" s="51" t="n">
        <v>23.01</v>
      </c>
      <c r="F22" s="52">
        <f>A22*E22</f>
        <v/>
      </c>
      <c r="G22" s="51" t="n">
        <v>25.21</v>
      </c>
      <c r="H22" s="52">
        <f>A22*G22</f>
        <v/>
      </c>
      <c r="I22" s="51" t="n">
        <v>26.42</v>
      </c>
      <c r="J22" s="52">
        <f>A22*I22</f>
        <v/>
      </c>
      <c r="K22" s="51" t="n">
        <v>27.63</v>
      </c>
      <c r="L22" s="52">
        <f>A22*K22</f>
        <v/>
      </c>
    </row>
    <row r="23" ht="23" customHeight="1">
      <c r="A23" s="45">
        <f>A22+1</f>
        <v/>
      </c>
      <c r="B23" s="54">
        <f>B22+70</f>
        <v/>
      </c>
      <c r="C23" s="47" t="n">
        <v>20.37</v>
      </c>
      <c r="D23" s="48">
        <f>A23*C23</f>
        <v/>
      </c>
      <c r="E23" s="47" t="n">
        <v>22.79</v>
      </c>
      <c r="F23" s="48">
        <f>A23*E23</f>
        <v/>
      </c>
      <c r="G23" s="47" t="n">
        <v>24.97</v>
      </c>
      <c r="H23" s="48">
        <f>A23*G23</f>
        <v/>
      </c>
      <c r="I23" s="47" t="n">
        <v>26.16</v>
      </c>
      <c r="J23" s="48">
        <f>A23*I23</f>
        <v/>
      </c>
      <c r="K23" s="47" t="n">
        <v>27.36</v>
      </c>
      <c r="L23" s="48">
        <f>A23*K23</f>
        <v/>
      </c>
    </row>
    <row r="24" ht="23" customHeight="1">
      <c r="A24" s="49">
        <f>A23+1</f>
        <v/>
      </c>
      <c r="B24" s="53">
        <f>B23+70</f>
        <v/>
      </c>
      <c r="C24" s="51" t="n">
        <v>20.17</v>
      </c>
      <c r="D24" s="52">
        <f>A24*C24</f>
        <v/>
      </c>
      <c r="E24" s="51" t="n">
        <v>22.57</v>
      </c>
      <c r="F24" s="52">
        <f>A24*E24</f>
        <v/>
      </c>
      <c r="G24" s="51" t="n">
        <v>24.73</v>
      </c>
      <c r="H24" s="52">
        <f>A24*G24</f>
        <v/>
      </c>
      <c r="I24" s="51" t="n">
        <v>25.91</v>
      </c>
      <c r="J24" s="52">
        <f>A24*I24</f>
        <v/>
      </c>
      <c r="K24" s="51" t="n">
        <v>27.1</v>
      </c>
      <c r="L24" s="52">
        <f>A24*K24</f>
        <v/>
      </c>
    </row>
    <row r="25" ht="23" customHeight="1">
      <c r="A25" s="45">
        <f>A24+1</f>
        <v/>
      </c>
      <c r="B25" s="54">
        <f>B24+70</f>
        <v/>
      </c>
      <c r="C25" s="47" t="n">
        <v>19.98</v>
      </c>
      <c r="D25" s="48">
        <f>A25*C25</f>
        <v/>
      </c>
      <c r="E25" s="47" t="n">
        <v>22.35</v>
      </c>
      <c r="F25" s="48">
        <f>A25*E25</f>
        <v/>
      </c>
      <c r="G25" s="47" t="n">
        <v>24.49</v>
      </c>
      <c r="H25" s="48">
        <f>A25*G25</f>
        <v/>
      </c>
      <c r="I25" s="47" t="n">
        <v>25.66</v>
      </c>
      <c r="J25" s="48">
        <f>A25*I25</f>
        <v/>
      </c>
      <c r="K25" s="47" t="n">
        <v>26.84</v>
      </c>
      <c r="L25" s="48">
        <f>A25*K25</f>
        <v/>
      </c>
    </row>
    <row r="26" ht="23" customHeight="1">
      <c r="A26" s="49">
        <f>A25+1</f>
        <v/>
      </c>
      <c r="B26" s="53">
        <f>B25+70</f>
        <v/>
      </c>
      <c r="C26" s="51" t="n">
        <v>19.79</v>
      </c>
      <c r="D26" s="52">
        <f>A26*C26</f>
        <v/>
      </c>
      <c r="E26" s="51" t="n">
        <v>22.14</v>
      </c>
      <c r="F26" s="52">
        <f>A26*E26</f>
        <v/>
      </c>
      <c r="G26" s="51" t="n">
        <v>24.25</v>
      </c>
      <c r="H26" s="52">
        <f>A26*G26</f>
        <v/>
      </c>
      <c r="I26" s="51" t="n">
        <v>25.42</v>
      </c>
      <c r="J26" s="52">
        <f>A26*I26</f>
        <v/>
      </c>
      <c r="K26" s="51" t="n">
        <v>26.58</v>
      </c>
      <c r="L26" s="52">
        <f>A26*K26</f>
        <v/>
      </c>
    </row>
    <row r="27" ht="23" customHeight="1">
      <c r="A27" s="45">
        <f>A26+1</f>
        <v/>
      </c>
      <c r="B27" s="54">
        <f>B26+70</f>
        <v/>
      </c>
      <c r="C27" s="47" t="n">
        <v>19.6</v>
      </c>
      <c r="D27" s="48">
        <f>A27*C27</f>
        <v/>
      </c>
      <c r="E27" s="47" t="n">
        <v>21.93</v>
      </c>
      <c r="F27" s="48">
        <f>A27*E27</f>
        <v/>
      </c>
      <c r="G27" s="47" t="n">
        <v>24.02</v>
      </c>
      <c r="H27" s="48">
        <f>A27*G27</f>
        <v/>
      </c>
      <c r="I27" s="47" t="n">
        <v>25.17</v>
      </c>
      <c r="J27" s="48">
        <f>A27*I27</f>
        <v/>
      </c>
      <c r="K27" s="47" t="n">
        <v>26.32</v>
      </c>
      <c r="L27" s="48">
        <f>A27*K27</f>
        <v/>
      </c>
    </row>
    <row r="28" ht="23" customHeight="1">
      <c r="A28" s="49">
        <f>A27+1</f>
        <v/>
      </c>
      <c r="B28" s="53">
        <f>B27+70</f>
        <v/>
      </c>
      <c r="C28" s="51" t="n">
        <v>19.42</v>
      </c>
      <c r="D28" s="52">
        <f>A28*C28</f>
        <v/>
      </c>
      <c r="E28" s="51" t="n">
        <v>21.72</v>
      </c>
      <c r="F28" s="52">
        <f>A28*E28</f>
        <v/>
      </c>
      <c r="G28" s="51" t="n">
        <v>23.79</v>
      </c>
      <c r="H28" s="52">
        <f>A28*G28</f>
        <v/>
      </c>
      <c r="I28" s="51" t="n">
        <v>24.93</v>
      </c>
      <c r="J28" s="52">
        <f>A28*I28</f>
        <v/>
      </c>
      <c r="K28" s="51" t="n">
        <v>26.07</v>
      </c>
      <c r="L28" s="52">
        <f>A28*K28</f>
        <v/>
      </c>
    </row>
    <row r="29" ht="23" customHeight="1">
      <c r="A29" s="45">
        <f>A28+1</f>
        <v/>
      </c>
      <c r="B29" s="54">
        <f>B28+70</f>
        <v/>
      </c>
      <c r="C29" s="47" t="n">
        <v>19.23</v>
      </c>
      <c r="D29" s="48">
        <f>A29*C29</f>
        <v/>
      </c>
      <c r="E29" s="47" t="n">
        <v>21.51</v>
      </c>
      <c r="F29" s="48">
        <f>A29*E29</f>
        <v/>
      </c>
      <c r="G29" s="47" t="n">
        <v>23.56</v>
      </c>
      <c r="H29" s="48">
        <f>A29*G29</f>
        <v/>
      </c>
      <c r="I29" s="47" t="n">
        <v>24.69</v>
      </c>
      <c r="J29" s="48">
        <f>A29*I29</f>
        <v/>
      </c>
      <c r="K29" s="47" t="n">
        <v>25.82</v>
      </c>
      <c r="L29" s="48">
        <f>A29*K29</f>
        <v/>
      </c>
    </row>
    <row r="30" ht="23" customHeight="1">
      <c r="A30" s="49">
        <f>A29+1</f>
        <v/>
      </c>
      <c r="B30" s="53">
        <f>B29+70</f>
        <v/>
      </c>
      <c r="C30" s="51" t="n">
        <v>19.05</v>
      </c>
      <c r="D30" s="52">
        <f>A30*C30</f>
        <v/>
      </c>
      <c r="E30" s="51" t="n">
        <v>21.31</v>
      </c>
      <c r="F30" s="52">
        <f>A30*E30</f>
        <v/>
      </c>
      <c r="G30" s="51" t="n">
        <v>23.34</v>
      </c>
      <c r="H30" s="52">
        <f>A30*G30</f>
        <v/>
      </c>
      <c r="I30" s="51" t="n">
        <v>24.45</v>
      </c>
      <c r="J30" s="52">
        <f>A30*I30</f>
        <v/>
      </c>
      <c r="K30" s="51" t="n">
        <v>25.57</v>
      </c>
      <c r="L30" s="52">
        <f>A30*K30</f>
        <v/>
      </c>
    </row>
    <row r="31" ht="23" customHeight="1">
      <c r="A31" s="45">
        <f>A30+1</f>
        <v/>
      </c>
      <c r="B31" s="54">
        <f>B30+70</f>
        <v/>
      </c>
      <c r="C31" s="47" t="n">
        <v>18.87</v>
      </c>
      <c r="D31" s="48">
        <f>A31*C31</f>
        <v/>
      </c>
      <c r="E31" s="47" t="n">
        <v>21.1</v>
      </c>
      <c r="F31" s="48">
        <f>A31*E31</f>
        <v/>
      </c>
      <c r="G31" s="47" t="n">
        <v>23.11</v>
      </c>
      <c r="H31" s="48">
        <f>A31*G31</f>
        <v/>
      </c>
      <c r="I31" s="47" t="n">
        <v>24.22</v>
      </c>
      <c r="J31" s="48">
        <f>A31*I31</f>
        <v/>
      </c>
      <c r="K31" s="47" t="n">
        <v>25.33</v>
      </c>
      <c r="L31" s="48">
        <f>A31*K31</f>
        <v/>
      </c>
    </row>
    <row r="32" ht="23" customHeight="1">
      <c r="A32" s="49">
        <f>A31+1</f>
        <v/>
      </c>
      <c r="B32" s="53">
        <f>B31+70</f>
        <v/>
      </c>
      <c r="C32" s="51" t="n">
        <v>18.69</v>
      </c>
      <c r="D32" s="52">
        <f>A32*C32</f>
        <v/>
      </c>
      <c r="E32" s="51" t="n">
        <v>20.9</v>
      </c>
      <c r="F32" s="52">
        <f>A32*E32</f>
        <v/>
      </c>
      <c r="G32" s="51" t="n">
        <v>22.89</v>
      </c>
      <c r="H32" s="52">
        <f>A32*G32</f>
        <v/>
      </c>
      <c r="I32" s="51" t="n">
        <v>23.99</v>
      </c>
      <c r="J32" s="52">
        <f>A32*I32</f>
        <v/>
      </c>
      <c r="K32" s="51" t="n">
        <v>25.08</v>
      </c>
      <c r="L32" s="52">
        <f>A32*K32</f>
        <v/>
      </c>
    </row>
    <row r="33" ht="23" customHeight="1">
      <c r="A33" s="45">
        <f>A32+1</f>
        <v/>
      </c>
      <c r="B33" s="54">
        <f>B32+70</f>
        <v/>
      </c>
      <c r="C33" s="47" t="n">
        <v>18.51</v>
      </c>
      <c r="D33" s="48">
        <f>A33*C33</f>
        <v/>
      </c>
      <c r="E33" s="47" t="n">
        <v>20.7</v>
      </c>
      <c r="F33" s="48">
        <f>A33*E33</f>
        <v/>
      </c>
      <c r="G33" s="47" t="n">
        <v>22.67</v>
      </c>
      <c r="H33" s="48">
        <f>A33*G33</f>
        <v/>
      </c>
      <c r="I33" s="47" t="n">
        <v>23.76</v>
      </c>
      <c r="J33" s="48">
        <f>A33*I33</f>
        <v/>
      </c>
      <c r="K33" s="47" t="n">
        <v>24.84</v>
      </c>
      <c r="L33" s="48">
        <f>A33*K33</f>
        <v/>
      </c>
    </row>
    <row r="34" ht="23" customHeight="1">
      <c r="A34" s="49" t="n">
        <v>30</v>
      </c>
      <c r="B34" s="50" t="n">
        <v>2100</v>
      </c>
      <c r="C34" s="51" t="n">
        <v>18.51</v>
      </c>
      <c r="D34" s="52">
        <f>A34*C34</f>
        <v/>
      </c>
      <c r="E34" s="51" t="n">
        <v>20.7</v>
      </c>
      <c r="F34" s="52">
        <f>A34*E34</f>
        <v/>
      </c>
      <c r="G34" s="51" t="n">
        <v>22.67</v>
      </c>
      <c r="H34" s="52">
        <f>A34*G34</f>
        <v/>
      </c>
      <c r="I34" s="51" t="n">
        <v>23.76</v>
      </c>
      <c r="J34" s="52">
        <f>A34*I34</f>
        <v/>
      </c>
      <c r="K34" s="51" t="n">
        <v>24.84</v>
      </c>
      <c r="L34" s="52">
        <f>A34*K34</f>
        <v/>
      </c>
    </row>
    <row r="35" ht="23" customHeight="1">
      <c r="A35" s="45" t="inlineStr">
        <is>
          <t>60 (2)</t>
        </is>
      </c>
      <c r="B35" s="46" t="n">
        <v>4200</v>
      </c>
      <c r="C35" s="47" t="n">
        <v>18.14</v>
      </c>
      <c r="D35" s="48">
        <f>C35*30</f>
        <v/>
      </c>
      <c r="E35" s="47" t="n">
        <v>19.84</v>
      </c>
      <c r="F35" s="48">
        <f>E35*30</f>
        <v/>
      </c>
      <c r="G35" s="47" t="n">
        <v>21.73</v>
      </c>
      <c r="H35" s="48">
        <f>G35*30</f>
        <v/>
      </c>
      <c r="I35" s="47" t="n">
        <v>22.76</v>
      </c>
      <c r="J35" s="48">
        <f>I35*30</f>
        <v/>
      </c>
      <c r="K35" s="47" t="n">
        <v>23.8</v>
      </c>
      <c r="L35" s="48">
        <f>K35*30</f>
        <v/>
      </c>
    </row>
    <row r="36" ht="23" customHeight="1">
      <c r="A36" s="49" t="inlineStr">
        <is>
          <t>90 (3)</t>
        </is>
      </c>
      <c r="B36" s="50" t="n">
        <v>6300</v>
      </c>
      <c r="C36" s="52">
        <f>16.96+0.5</f>
        <v/>
      </c>
      <c r="D36" s="52">
        <f>C36*30</f>
        <v/>
      </c>
      <c r="E36" s="52">
        <f>18.68+0.5</f>
        <v/>
      </c>
      <c r="F36" s="52">
        <f>E36*30</f>
        <v/>
      </c>
      <c r="G36" s="52">
        <f>20.55+0.5</f>
        <v/>
      </c>
      <c r="H36" s="52">
        <f>G36*30</f>
        <v/>
      </c>
      <c r="I36" s="52">
        <f>21.57+0.5</f>
        <v/>
      </c>
      <c r="J36" s="52">
        <f>I36*30</f>
        <v/>
      </c>
      <c r="K36" s="52">
        <f>22.6+0.5</f>
        <v/>
      </c>
      <c r="L36" s="52">
        <f>K36*30</f>
        <v/>
      </c>
    </row>
    <row r="37" ht="23" customHeight="1">
      <c r="A37" s="55" t="inlineStr">
        <is>
          <t>120 (4)</t>
        </is>
      </c>
      <c r="B37" s="46" t="n">
        <v>8400</v>
      </c>
      <c r="C37" s="48">
        <f>16.79+0.5</f>
        <v/>
      </c>
      <c r="D37" s="48">
        <f>C37*30</f>
        <v/>
      </c>
      <c r="E37" s="48">
        <f>18.5+0.5</f>
        <v/>
      </c>
      <c r="F37" s="48">
        <f>E37*30</f>
        <v/>
      </c>
      <c r="G37" s="48">
        <f>20.35+0.5</f>
        <v/>
      </c>
      <c r="H37" s="48">
        <f>G37*30</f>
        <v/>
      </c>
      <c r="I37" s="48">
        <f>21.37+0.5</f>
        <v/>
      </c>
      <c r="J37" s="48">
        <f>I37*30</f>
        <v/>
      </c>
      <c r="K37" s="48">
        <f>22.39+0.5</f>
        <v/>
      </c>
      <c r="L37" s="48">
        <f>K37*30</f>
        <v/>
      </c>
    </row>
    <row r="38" ht="23" customHeight="1">
      <c r="A38" s="56" t="inlineStr">
        <is>
          <t>150 (5)</t>
        </is>
      </c>
      <c r="B38" s="50" t="n">
        <v>10500</v>
      </c>
      <c r="C38" s="52">
        <f>16.62+0.5</f>
        <v/>
      </c>
      <c r="D38" s="52">
        <f>C38*30</f>
        <v/>
      </c>
      <c r="E38" s="52">
        <f>18.33+0.5</f>
        <v/>
      </c>
      <c r="F38" s="52">
        <f>E38*30</f>
        <v/>
      </c>
      <c r="G38" s="52">
        <f>20.16+0.5</f>
        <v/>
      </c>
      <c r="H38" s="52">
        <f>G38*30</f>
        <v/>
      </c>
      <c r="I38" s="52">
        <f>21.17+0.5</f>
        <v/>
      </c>
      <c r="J38" s="52">
        <f>I38*30</f>
        <v/>
      </c>
      <c r="K38" s="52">
        <f>22.18+0.5</f>
        <v/>
      </c>
      <c r="L38" s="52">
        <f>K38*30</f>
        <v/>
      </c>
    </row>
    <row r="39" ht="23" customHeight="1">
      <c r="A39" s="55" t="inlineStr">
        <is>
          <t>180 (6)</t>
        </is>
      </c>
      <c r="B39" s="46" t="n">
        <v>12600</v>
      </c>
      <c r="C39" s="48">
        <f>16.45+0.5</f>
        <v/>
      </c>
      <c r="D39" s="48">
        <f>C39*30</f>
        <v/>
      </c>
      <c r="E39" s="48">
        <f>18.16+0.5</f>
        <v/>
      </c>
      <c r="F39" s="48">
        <f>E39*30</f>
        <v/>
      </c>
      <c r="G39" s="48">
        <f>19.98+0.5</f>
        <v/>
      </c>
      <c r="H39" s="48">
        <f>G39*30</f>
        <v/>
      </c>
      <c r="I39" s="48">
        <f>20.98+0.5</f>
        <v/>
      </c>
      <c r="J39" s="48">
        <f>I39*30</f>
        <v/>
      </c>
      <c r="K39" s="48">
        <f>21.98+0.5</f>
        <v/>
      </c>
      <c r="L39" s="48">
        <f>K39*30</f>
        <v/>
      </c>
    </row>
    <row r="40" ht="23" customHeight="1">
      <c r="A40" s="56" t="inlineStr">
        <is>
          <t>210 (7)</t>
        </is>
      </c>
      <c r="B40" s="50" t="n">
        <v>14700</v>
      </c>
      <c r="C40" s="52">
        <f>16.27+0.5</f>
        <v/>
      </c>
      <c r="D40" s="52">
        <f>C40*30</f>
        <v/>
      </c>
      <c r="E40" s="52">
        <f>17.99+0.5</f>
        <v/>
      </c>
      <c r="F40" s="52">
        <f>E40*30</f>
        <v/>
      </c>
      <c r="G40" s="52">
        <f>19.79+0.5</f>
        <v/>
      </c>
      <c r="H40" s="52">
        <f>G40*30</f>
        <v/>
      </c>
      <c r="I40" s="52">
        <f>20.78+0.5</f>
        <v/>
      </c>
      <c r="J40" s="52">
        <f>I40*30</f>
        <v/>
      </c>
      <c r="K40" s="52">
        <f>21.77+0.5</f>
        <v/>
      </c>
      <c r="L40" s="52">
        <f>K40*30</f>
        <v/>
      </c>
    </row>
    <row r="41" ht="23" customHeight="1">
      <c r="A41" s="55" t="inlineStr">
        <is>
          <t>240 (8)</t>
        </is>
      </c>
      <c r="B41" s="46" t="n">
        <v>16800</v>
      </c>
      <c r="C41" s="48">
        <f>16.11+0.5</f>
        <v/>
      </c>
      <c r="D41" s="48">
        <f>C41*30</f>
        <v/>
      </c>
      <c r="E41" s="48">
        <f>17.82+0.5</f>
        <v/>
      </c>
      <c r="F41" s="48">
        <f>E41*30</f>
        <v/>
      </c>
      <c r="G41" s="48">
        <f>19.6+0.5</f>
        <v/>
      </c>
      <c r="H41" s="48">
        <f>G41*30</f>
        <v/>
      </c>
      <c r="I41" s="48">
        <f>20.58+0.5</f>
        <v/>
      </c>
      <c r="J41" s="48">
        <f>I41*30</f>
        <v/>
      </c>
      <c r="K41" s="48">
        <f>21.56+0.5</f>
        <v/>
      </c>
      <c r="L41" s="48">
        <f>K41*30</f>
        <v/>
      </c>
    </row>
    <row r="42" ht="23" customHeight="1">
      <c r="A42" s="56" t="inlineStr">
        <is>
          <t>270 (9)</t>
        </is>
      </c>
      <c r="B42" s="50" t="n">
        <v>18900</v>
      </c>
      <c r="C42" s="52">
        <f>15.93+0.5</f>
        <v/>
      </c>
      <c r="D42" s="52">
        <f>C42*30</f>
        <v/>
      </c>
      <c r="E42" s="52">
        <f>17.65+0.5</f>
        <v/>
      </c>
      <c r="F42" s="52">
        <f>E42*30</f>
        <v/>
      </c>
      <c r="G42" s="52">
        <f>19.42+0.5</f>
        <v/>
      </c>
      <c r="H42" s="52">
        <f>G42*30</f>
        <v/>
      </c>
      <c r="I42" s="52">
        <f>20.39+0.5</f>
        <v/>
      </c>
      <c r="J42" s="52">
        <f>I42*30</f>
        <v/>
      </c>
      <c r="K42" s="52">
        <f>21.36+0.5</f>
        <v/>
      </c>
      <c r="L42" s="52">
        <f>K42*30</f>
        <v/>
      </c>
    </row>
    <row r="43" ht="23" customHeight="1">
      <c r="A43" s="55" t="inlineStr">
        <is>
          <t>300 (10)</t>
        </is>
      </c>
      <c r="B43" s="46" t="n">
        <v>21000</v>
      </c>
      <c r="C43" s="48">
        <f>15.76+0.5</f>
        <v/>
      </c>
      <c r="D43" s="48">
        <f>C43*30</f>
        <v/>
      </c>
      <c r="E43" s="48">
        <f>17.48+0.5</f>
        <v/>
      </c>
      <c r="F43" s="48">
        <f>E43*30</f>
        <v/>
      </c>
      <c r="G43" s="48">
        <f>19.22+0.5</f>
        <v/>
      </c>
      <c r="H43" s="48">
        <f>G43*30</f>
        <v/>
      </c>
      <c r="I43" s="48">
        <f>20.18+0.5</f>
        <v/>
      </c>
      <c r="J43" s="48">
        <f>I43*30</f>
        <v/>
      </c>
      <c r="K43" s="48">
        <f>21.15+0.5</f>
        <v/>
      </c>
      <c r="L43" s="48">
        <f>K43*30</f>
        <v/>
      </c>
    </row>
    <row r="44" ht="23" customHeight="1">
      <c r="A44" s="56" t="inlineStr">
        <is>
          <t>330 (11)</t>
        </is>
      </c>
      <c r="B44" s="50" t="n">
        <v>23100</v>
      </c>
      <c r="C44" s="52">
        <f>15.59+0.5</f>
        <v/>
      </c>
      <c r="D44" s="52">
        <f>C44*30</f>
        <v/>
      </c>
      <c r="E44" s="52">
        <f>17.3+0.5</f>
        <v/>
      </c>
      <c r="F44" s="52">
        <f>E44*30</f>
        <v/>
      </c>
      <c r="G44" s="52">
        <f>19.03+0.5</f>
        <v/>
      </c>
      <c r="H44" s="52">
        <f>G44*30</f>
        <v/>
      </c>
      <c r="I44" s="52">
        <f>19.98+0.5</f>
        <v/>
      </c>
      <c r="J44" s="52">
        <f>I44*30</f>
        <v/>
      </c>
      <c r="K44" s="52">
        <f>20.93+0.5</f>
        <v/>
      </c>
      <c r="L44" s="52">
        <f>K44*30</f>
        <v/>
      </c>
    </row>
    <row r="45" ht="23" customHeight="1">
      <c r="A45" s="55" t="inlineStr">
        <is>
          <t>360 (12)</t>
        </is>
      </c>
      <c r="B45" s="46" t="n">
        <v>25200</v>
      </c>
      <c r="C45" s="48">
        <f>15.42+0.5</f>
        <v/>
      </c>
      <c r="D45" s="48">
        <f>C45*30</f>
        <v/>
      </c>
      <c r="E45" s="48">
        <f>17.14+0.5</f>
        <v/>
      </c>
      <c r="F45" s="48">
        <f>E45*30</f>
        <v/>
      </c>
      <c r="G45" s="48">
        <f>18.85+0.5</f>
        <v/>
      </c>
      <c r="H45" s="48">
        <f>G45*30</f>
        <v/>
      </c>
      <c r="I45" s="48">
        <f>19.79+0.5</f>
        <v/>
      </c>
      <c r="J45" s="48">
        <f>I45*30</f>
        <v/>
      </c>
      <c r="K45" s="48">
        <f>20.74+0.5</f>
        <v/>
      </c>
      <c r="L45" s="48">
        <f>K45*30</f>
        <v/>
      </c>
    </row>
    <row r="46" ht="23" customHeight="1">
      <c r="A46" s="49" t="inlineStr">
        <is>
          <t>Frei-Km</t>
        </is>
      </c>
      <c r="B46" s="44" t="n"/>
      <c r="C46" s="17" t="n"/>
      <c r="D46" s="57" t="n">
        <v>70</v>
      </c>
      <c r="E46" s="17" t="n"/>
      <c r="F46" s="57" t="n">
        <v>70</v>
      </c>
      <c r="G46" s="17" t="n"/>
      <c r="H46" s="57" t="n">
        <v>70</v>
      </c>
      <c r="I46" s="17" t="n"/>
      <c r="J46" s="57" t="n">
        <v>70</v>
      </c>
      <c r="K46" s="17" t="n"/>
      <c r="L46" s="57" t="n">
        <v>70</v>
      </c>
    </row>
    <row r="47" ht="23" customHeight="1">
      <c r="A47" s="45" t="inlineStr">
        <is>
          <t>Mehr-Km</t>
        </is>
      </c>
      <c r="B47" s="44" t="n"/>
      <c r="C47" s="17" t="n"/>
      <c r="D47" s="58" t="n">
        <v>0.17</v>
      </c>
      <c r="E47" s="17" t="n"/>
      <c r="F47" s="58" t="n">
        <v>0.19</v>
      </c>
      <c r="G47" s="17" t="n"/>
      <c r="H47" s="58" t="n">
        <v>0.21</v>
      </c>
      <c r="I47" s="17" t="n"/>
      <c r="J47" s="58" t="n">
        <v>0.23</v>
      </c>
      <c r="K47" s="17" t="n"/>
      <c r="L47" s="58" t="n">
        <v>0.25</v>
      </c>
    </row>
    <row r="48" ht="23" customHeight="1">
      <c r="A48" s="49" t="inlineStr">
        <is>
          <t>Selbbstbehalt</t>
        </is>
      </c>
      <c r="B48" s="44" t="n"/>
      <c r="C48" s="52" t="inlineStr">
        <is>
          <t>2'000.00</t>
        </is>
      </c>
      <c r="D48" s="44" t="n"/>
      <c r="E48" s="51" t="n">
        <v>2500</v>
      </c>
      <c r="F48" s="44" t="n"/>
      <c r="G48" s="51" t="n">
        <v>3000</v>
      </c>
      <c r="H48" s="44" t="n"/>
      <c r="I48" s="51" t="n">
        <v>3500</v>
      </c>
      <c r="J48" s="44" t="n"/>
      <c r="K48" s="51" t="n">
        <v>4000</v>
      </c>
      <c r="L48" s="44" t="n"/>
    </row>
  </sheetData>
  <mergeCells count="13">
    <mergeCell ref="K48:L48"/>
    <mergeCell ref="A48:B48"/>
    <mergeCell ref="C3:D3"/>
    <mergeCell ref="A47:B47"/>
    <mergeCell ref="A46:B46"/>
    <mergeCell ref="E48:F48"/>
    <mergeCell ref="C48:D48"/>
    <mergeCell ref="I48:J48"/>
    <mergeCell ref="G48:H48"/>
    <mergeCell ref="G3:H3"/>
    <mergeCell ref="E3:F3"/>
    <mergeCell ref="K3:L3"/>
    <mergeCell ref="I3:J3"/>
  </mergeCells>
  <printOptions horizontalCentered="1"/>
  <pageMargins left="0.35" right="0.35" top="0.5" bottom="0.5" header="0.3149606299212598" footer="0.3149606299212598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Lukas Kreienbühl</dc:creator>
  <dcterms:created xmlns:dcterms="http://purl.org/dc/terms/" xmlns:xsi="http://www.w3.org/2001/XMLSchema-instance" xsi:type="dcterms:W3CDTF">2025-12-01T16:38:52Z</dcterms:created>
  <dcterms:modified xmlns:dcterms="http://purl.org/dc/terms/" xmlns:xsi="http://www.w3.org/2001/XMLSchema-instance" xsi:type="dcterms:W3CDTF">2026-08-19T06:36:14Z</dcterms:modified>
  <cp:lastModifiedBy>Patrik Schifferle</cp:lastModifiedBy>
  <cp:lastPrinted>2025-12-02T10:12:49Z</cp:lastPrinted>
</cp:coreProperties>
</file>